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管理人员" sheetId="1" r:id="rId1"/>
    <sheet name="信息统计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<sst xmlns="http://schemas.openxmlformats.org/spreadsheetml/2006/main" count="194" uniqueCount="99">
  <si>
    <t>管理人员</t>
  </si>
  <si>
    <t>序号</t>
  </si>
  <si>
    <t>姓名</t>
  </si>
  <si>
    <t>性别</t>
  </si>
  <si>
    <t>国籍</t>
  </si>
  <si>
    <t>学科专业</t>
  </si>
  <si>
    <t>学位</t>
  </si>
  <si>
    <t>职称</t>
  </si>
  <si>
    <t>人员来源</t>
  </si>
  <si>
    <t>所在单位及部门</t>
  </si>
  <si>
    <t>所任职务</t>
  </si>
  <si>
    <t>是否专职</t>
  </si>
  <si>
    <t>从事教育教学工作年限</t>
  </si>
  <si>
    <t>电子邮箱</t>
  </si>
  <si>
    <t>备注</t>
  </si>
  <si>
    <t>朱成俊</t>
  </si>
  <si>
    <t>男</t>
  </si>
  <si>
    <t>中国</t>
  </si>
  <si>
    <t>机械电子工程</t>
  </si>
  <si>
    <t>硕士</t>
  </si>
  <si>
    <t>高级职称或相当级别</t>
  </si>
  <si>
    <t>中方管理人员</t>
  </si>
  <si>
    <t>河南工业职业技术学院校领导</t>
  </si>
  <si>
    <t>副校长</t>
  </si>
  <si>
    <t>否</t>
  </si>
  <si>
    <t>zh*****@sina.com</t>
  </si>
  <si>
    <t>杜恒</t>
  </si>
  <si>
    <t>计算机应用</t>
  </si>
  <si>
    <t>河南工业职业技术学院教务处</t>
  </si>
  <si>
    <t>处长</t>
  </si>
  <si>
    <t>是</t>
  </si>
  <si>
    <t>du*****@163.com</t>
  </si>
  <si>
    <t>曹双梅</t>
  </si>
  <si>
    <t>女</t>
  </si>
  <si>
    <t>给水排水工程</t>
  </si>
  <si>
    <t>学士</t>
  </si>
  <si>
    <t>河南工业职业技术学院科技外事处</t>
  </si>
  <si>
    <t>c****@126.com</t>
  </si>
  <si>
    <t>史增芳</t>
  </si>
  <si>
    <t>电子、通信与自动控制技术</t>
  </si>
  <si>
    <t>河南工业职业技术学院汽车与航空工程学院</t>
  </si>
  <si>
    <t>院长</t>
  </si>
  <si>
    <t>j*******@126.com</t>
  </si>
  <si>
    <t>张宏阁</t>
  </si>
  <si>
    <t>机械工程</t>
  </si>
  <si>
    <t>党总支书记</t>
  </si>
  <si>
    <t>3*****@qq.com</t>
  </si>
  <si>
    <t>石社轩</t>
  </si>
  <si>
    <t>副院长</t>
  </si>
  <si>
    <t>l*****@sina.com</t>
  </si>
  <si>
    <t>马建军</t>
  </si>
  <si>
    <t>机械设计与制造</t>
  </si>
  <si>
    <t>1**********@139.com</t>
  </si>
  <si>
    <t>桂林</t>
  </si>
  <si>
    <t>中级职称或相当级别</t>
  </si>
  <si>
    <t>教研室主任</t>
  </si>
  <si>
    <t>9******@qq.com</t>
  </si>
  <si>
    <t>王明绪</t>
  </si>
  <si>
    <t>电子信息类</t>
  </si>
  <si>
    <t>教学管理科科长</t>
  </si>
  <si>
    <t>3*******@qq.com</t>
  </si>
  <si>
    <t>孟庆辉</t>
  </si>
  <si>
    <t>控制理论与控制工程</t>
  </si>
  <si>
    <t>招生就业办公室主任</t>
  </si>
  <si>
    <t>1*******@qq.com</t>
  </si>
  <si>
    <t>Rudolf Christoph Reiet</t>
  </si>
  <si>
    <t>德国</t>
  </si>
  <si>
    <t>管理学</t>
  </si>
  <si>
    <t>其他</t>
  </si>
  <si>
    <t>外方管理人员</t>
  </si>
  <si>
    <t>奥思拓职业教育学院</t>
  </si>
  <si>
    <t>校长</t>
  </si>
  <si>
    <t>r**********t@astur.education</t>
  </si>
  <si>
    <t>Mathias Schneider</t>
  </si>
  <si>
    <t>经济学</t>
  </si>
  <si>
    <t>m**********@astur.education</t>
  </si>
  <si>
    <t>Li Xing</t>
  </si>
  <si>
    <t>艺术设计</t>
  </si>
  <si>
    <t>国际交流部总监</t>
  </si>
  <si>
    <t>x*******@astur.education</t>
  </si>
  <si>
    <t>Feng Zhen</t>
  </si>
  <si>
    <t>分析化学</t>
  </si>
  <si>
    <t>中国区事务负责人</t>
  </si>
  <si>
    <t>f********@hotmail.com</t>
  </si>
  <si>
    <t>管理人员信息统计</t>
  </si>
  <si>
    <t>中外方人员情况</t>
  </si>
  <si>
    <t>总人数</t>
  </si>
  <si>
    <t>人数</t>
  </si>
  <si>
    <t>占比(%)</t>
  </si>
  <si>
    <t>专兼职人员情况</t>
  </si>
  <si>
    <t>专职管理人员</t>
  </si>
  <si>
    <t>兼职管理人员</t>
  </si>
  <si>
    <t>学位结构情况</t>
  </si>
  <si>
    <t>博士</t>
  </si>
  <si>
    <t>职称结构情况</t>
  </si>
  <si>
    <t>初级职称或相当级别</t>
  </si>
  <si>
    <t>从事教育教学年限</t>
  </si>
  <si>
    <t>五年及以上</t>
  </si>
  <si>
    <t>五年以下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</si>
</sst>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b/>
      <sz val="12"/>
      <name val="宋体"/>
      <charset val="134"/>
    </font>
    <font>
      <u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1" xfId="6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zhchj222@sina.com" TargetMode="External"/><Relationship Id="rId8" Type="http://schemas.openxmlformats.org/officeDocument/2006/relationships/hyperlink" Target="mailto:99818097@qq.com" TargetMode="External"/><Relationship Id="rId7" Type="http://schemas.openxmlformats.org/officeDocument/2006/relationships/hyperlink" Target="mailto:342926064@qq.com" TargetMode="External"/><Relationship Id="rId6" Type="http://schemas.openxmlformats.org/officeDocument/2006/relationships/hyperlink" Target="mailto:39219510@qq.com" TargetMode="External"/><Relationship Id="rId5" Type="http://schemas.openxmlformats.org/officeDocument/2006/relationships/hyperlink" Target="mailto:jzshijian@126.com" TargetMode="External"/><Relationship Id="rId4" Type="http://schemas.openxmlformats.org/officeDocument/2006/relationships/hyperlink" Target="mailto:184304492@qq.com" TargetMode="External"/><Relationship Id="rId3" Type="http://schemas.openxmlformats.org/officeDocument/2006/relationships/hyperlink" Target="mailto:lingba@sina.com" TargetMode="External"/><Relationship Id="rId2" Type="http://schemas.openxmlformats.org/officeDocument/2006/relationships/hyperlink" Target="mailto:caosm@126.com" TargetMode="External"/><Relationship Id="rId14" Type="http://schemas.openxmlformats.org/officeDocument/2006/relationships/hyperlink" Target="mailto:xingliee@astur.education" TargetMode="External"/><Relationship Id="rId13" Type="http://schemas.openxmlformats.org/officeDocument/2006/relationships/hyperlink" Target="mailto:mathiasschneider@astur.education" TargetMode="External"/><Relationship Id="rId12" Type="http://schemas.openxmlformats.org/officeDocument/2006/relationships/hyperlink" Target="mailto:rudolfreiett@astur.education" TargetMode="External"/><Relationship Id="rId11" Type="http://schemas.openxmlformats.org/officeDocument/2006/relationships/hyperlink" Target="mailto:fzzfenfeng@hotmail.com" TargetMode="External"/><Relationship Id="rId10" Type="http://schemas.openxmlformats.org/officeDocument/2006/relationships/hyperlink" Target="mailto:13937736091@139.com" TargetMode="External"/><Relationship Id="rId1" Type="http://schemas.openxmlformats.org/officeDocument/2006/relationships/hyperlink" Target="mailto:duheng76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U50"/>
  <sheetViews>
    <sheetView tabSelected="1" zoomScale="85" zoomScaleNormal="85" workbookViewId="0">
      <pane ySplit="2" topLeftCell="A3" activePane="bottomLeft" state="frozen"/>
      <selection/>
      <selection pane="bottomLeft" activeCell="L19" sqref="L19"/>
    </sheetView>
  </sheetViews>
  <sheetFormatPr defaultColWidth="9" defaultRowHeight="14.25"/>
  <cols>
    <col min="1" max="1" width="6" style="7" customWidth="1"/>
    <col min="2" max="2" width="24.875" style="7" customWidth="1"/>
    <col min="3" max="4" width="8.625" style="7" customWidth="1"/>
    <col min="5" max="5" width="27.125" style="7" customWidth="1"/>
    <col min="6" max="6" width="8.625" style="7" customWidth="1"/>
    <col min="7" max="7" width="21.5" style="7" customWidth="1"/>
    <col min="8" max="8" width="13.75" style="7" customWidth="1"/>
    <col min="9" max="9" width="42.625" style="7" customWidth="1"/>
    <col min="10" max="10" width="20.375" style="7" customWidth="1"/>
    <col min="11" max="11" width="13.875" style="7" customWidth="1"/>
    <col min="12" max="12" width="13.625" style="7" customWidth="1"/>
    <col min="13" max="13" width="22.625" style="7" customWidth="1"/>
  </cols>
  <sheetData>
    <row r="1" ht="30" customHeight="1" spans="1:9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</row>
    <row r="2" ht="30" customHeight="1" spans="1:1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</row>
    <row r="3" ht="30" customHeight="1" spans="1:14">
      <c r="A3" s="8">
        <v>1</v>
      </c>
      <c r="B3" s="9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8" t="s">
        <v>23</v>
      </c>
      <c r="K3" s="8" t="s">
        <v>24</v>
      </c>
      <c r="L3" s="8">
        <v>24</v>
      </c>
      <c r="M3" s="12" t="s">
        <v>25</v>
      </c>
      <c r="N3" s="13"/>
    </row>
    <row r="4" ht="30" customHeight="1" spans="1:14">
      <c r="A4" s="8">
        <v>2</v>
      </c>
      <c r="B4" s="9" t="s">
        <v>26</v>
      </c>
      <c r="C4" s="8" t="s">
        <v>16</v>
      </c>
      <c r="D4" s="8" t="s">
        <v>17</v>
      </c>
      <c r="E4" s="9" t="s">
        <v>27</v>
      </c>
      <c r="F4" s="8" t="s">
        <v>19</v>
      </c>
      <c r="G4" s="8" t="s">
        <v>20</v>
      </c>
      <c r="H4" s="8" t="s">
        <v>21</v>
      </c>
      <c r="I4" s="8" t="s">
        <v>28</v>
      </c>
      <c r="J4" s="8" t="s">
        <v>29</v>
      </c>
      <c r="K4" s="8" t="s">
        <v>30</v>
      </c>
      <c r="L4" s="8">
        <v>22</v>
      </c>
      <c r="M4" s="12" t="s">
        <v>31</v>
      </c>
      <c r="N4" s="13"/>
    </row>
    <row r="5" ht="30" customHeight="1" spans="1:14">
      <c r="A5" s="8">
        <v>3</v>
      </c>
      <c r="B5" s="9" t="s">
        <v>32</v>
      </c>
      <c r="C5" s="8" t="s">
        <v>33</v>
      </c>
      <c r="D5" s="8" t="s">
        <v>17</v>
      </c>
      <c r="E5" s="9" t="s">
        <v>34</v>
      </c>
      <c r="F5" s="8" t="s">
        <v>35</v>
      </c>
      <c r="G5" s="8" t="s">
        <v>20</v>
      </c>
      <c r="H5" s="8" t="s">
        <v>21</v>
      </c>
      <c r="I5" s="8" t="s">
        <v>36</v>
      </c>
      <c r="J5" s="8" t="s">
        <v>29</v>
      </c>
      <c r="K5" s="8" t="s">
        <v>30</v>
      </c>
      <c r="L5" s="8">
        <v>34</v>
      </c>
      <c r="M5" s="12" t="s">
        <v>37</v>
      </c>
      <c r="N5" s="13"/>
    </row>
    <row r="6" ht="30" customHeight="1" spans="1:14">
      <c r="A6" s="8">
        <v>4</v>
      </c>
      <c r="B6" s="8" t="s">
        <v>38</v>
      </c>
      <c r="C6" s="8" t="s">
        <v>16</v>
      </c>
      <c r="D6" s="8" t="s">
        <v>17</v>
      </c>
      <c r="E6" s="8" t="s">
        <v>39</v>
      </c>
      <c r="F6" s="8" t="s">
        <v>19</v>
      </c>
      <c r="G6" s="8" t="s">
        <v>20</v>
      </c>
      <c r="H6" s="8" t="s">
        <v>21</v>
      </c>
      <c r="I6" s="8" t="s">
        <v>40</v>
      </c>
      <c r="J6" s="8" t="s">
        <v>41</v>
      </c>
      <c r="K6" s="8" t="s">
        <v>30</v>
      </c>
      <c r="L6" s="8">
        <v>24</v>
      </c>
      <c r="M6" s="12" t="s">
        <v>42</v>
      </c>
      <c r="N6" s="13"/>
    </row>
    <row r="7" ht="30" customHeight="1" spans="1:14">
      <c r="A7" s="8">
        <v>5</v>
      </c>
      <c r="B7" s="8" t="s">
        <v>43</v>
      </c>
      <c r="C7" s="8" t="s">
        <v>16</v>
      </c>
      <c r="D7" s="8" t="s">
        <v>17</v>
      </c>
      <c r="E7" s="8" t="s">
        <v>44</v>
      </c>
      <c r="F7" s="8" t="s">
        <v>19</v>
      </c>
      <c r="G7" s="8" t="s">
        <v>20</v>
      </c>
      <c r="H7" s="8" t="s">
        <v>21</v>
      </c>
      <c r="I7" s="8" t="s">
        <v>40</v>
      </c>
      <c r="J7" s="8" t="s">
        <v>45</v>
      </c>
      <c r="K7" s="8" t="s">
        <v>30</v>
      </c>
      <c r="L7" s="8">
        <v>21</v>
      </c>
      <c r="M7" s="12" t="s">
        <v>46</v>
      </c>
      <c r="N7" s="13"/>
    </row>
    <row r="8" ht="30" customHeight="1" spans="1:14">
      <c r="A8" s="8">
        <v>6</v>
      </c>
      <c r="B8" s="8" t="s">
        <v>47</v>
      </c>
      <c r="C8" s="8" t="s">
        <v>16</v>
      </c>
      <c r="D8" s="8" t="s">
        <v>17</v>
      </c>
      <c r="E8" s="8" t="s">
        <v>44</v>
      </c>
      <c r="F8" s="8" t="s">
        <v>35</v>
      </c>
      <c r="G8" s="8" t="s">
        <v>20</v>
      </c>
      <c r="H8" s="8" t="s">
        <v>21</v>
      </c>
      <c r="I8" s="8" t="s">
        <v>40</v>
      </c>
      <c r="J8" s="8" t="s">
        <v>48</v>
      </c>
      <c r="K8" s="8" t="s">
        <v>30</v>
      </c>
      <c r="L8" s="8">
        <v>29</v>
      </c>
      <c r="M8" s="12" t="s">
        <v>49</v>
      </c>
      <c r="N8" s="13"/>
    </row>
    <row r="9" ht="30" customHeight="1" spans="1:14">
      <c r="A9" s="8">
        <v>7</v>
      </c>
      <c r="B9" s="8" t="s">
        <v>50</v>
      </c>
      <c r="C9" s="8" t="s">
        <v>16</v>
      </c>
      <c r="D9" s="8" t="s">
        <v>17</v>
      </c>
      <c r="E9" s="8" t="s">
        <v>51</v>
      </c>
      <c r="F9" s="8" t="s">
        <v>35</v>
      </c>
      <c r="G9" s="8" t="s">
        <v>20</v>
      </c>
      <c r="H9" s="8" t="s">
        <v>21</v>
      </c>
      <c r="I9" s="8" t="s">
        <v>40</v>
      </c>
      <c r="J9" s="8" t="s">
        <v>48</v>
      </c>
      <c r="K9" s="8" t="s">
        <v>30</v>
      </c>
      <c r="L9" s="8">
        <v>19</v>
      </c>
      <c r="M9" s="12" t="s">
        <v>52</v>
      </c>
      <c r="N9" s="13"/>
    </row>
    <row r="10" ht="30" customHeight="1" spans="1:14">
      <c r="A10" s="8">
        <v>8</v>
      </c>
      <c r="B10" s="8" t="s">
        <v>53</v>
      </c>
      <c r="C10" s="8" t="s">
        <v>33</v>
      </c>
      <c r="D10" s="8" t="s">
        <v>17</v>
      </c>
      <c r="E10" s="8" t="s">
        <v>51</v>
      </c>
      <c r="F10" s="8" t="s">
        <v>19</v>
      </c>
      <c r="G10" s="8" t="s">
        <v>54</v>
      </c>
      <c r="H10" s="8" t="s">
        <v>21</v>
      </c>
      <c r="I10" s="8" t="s">
        <v>40</v>
      </c>
      <c r="J10" s="8" t="s">
        <v>55</v>
      </c>
      <c r="K10" s="8" t="s">
        <v>30</v>
      </c>
      <c r="L10" s="8">
        <v>17</v>
      </c>
      <c r="M10" s="12" t="s">
        <v>56</v>
      </c>
      <c r="N10" s="13"/>
    </row>
    <row r="11" ht="30" customHeight="1" spans="1:14">
      <c r="A11" s="8">
        <v>9</v>
      </c>
      <c r="B11" s="8" t="s">
        <v>57</v>
      </c>
      <c r="C11" s="8" t="s">
        <v>16</v>
      </c>
      <c r="D11" s="8" t="s">
        <v>17</v>
      </c>
      <c r="E11" s="8" t="s">
        <v>58</v>
      </c>
      <c r="F11" s="8" t="s">
        <v>19</v>
      </c>
      <c r="G11" s="8" t="s">
        <v>54</v>
      </c>
      <c r="H11" s="8" t="s">
        <v>21</v>
      </c>
      <c r="I11" s="8" t="s">
        <v>40</v>
      </c>
      <c r="J11" s="8" t="s">
        <v>59</v>
      </c>
      <c r="K11" s="8" t="s">
        <v>30</v>
      </c>
      <c r="L11" s="8">
        <v>12</v>
      </c>
      <c r="M11" s="12" t="s">
        <v>60</v>
      </c>
      <c r="N11" s="13"/>
    </row>
    <row r="12" ht="30" customHeight="1" spans="1:14">
      <c r="A12" s="8">
        <v>10</v>
      </c>
      <c r="B12" s="8" t="s">
        <v>61</v>
      </c>
      <c r="C12" s="8" t="s">
        <v>16</v>
      </c>
      <c r="D12" s="8" t="s">
        <v>17</v>
      </c>
      <c r="E12" s="8" t="s">
        <v>62</v>
      </c>
      <c r="F12" s="8" t="s">
        <v>19</v>
      </c>
      <c r="G12" s="8" t="s">
        <v>54</v>
      </c>
      <c r="H12" s="8" t="s">
        <v>21</v>
      </c>
      <c r="I12" s="8" t="s">
        <v>40</v>
      </c>
      <c r="J12" s="8" t="s">
        <v>63</v>
      </c>
      <c r="K12" s="8" t="s">
        <v>30</v>
      </c>
      <c r="L12" s="8">
        <v>8</v>
      </c>
      <c r="M12" s="12" t="s">
        <v>64</v>
      </c>
      <c r="N12" s="13"/>
    </row>
    <row r="13" ht="30" customHeight="1" spans="1:14">
      <c r="A13" s="8">
        <v>11</v>
      </c>
      <c r="B13" s="8" t="s">
        <v>65</v>
      </c>
      <c r="C13" s="8" t="s">
        <v>16</v>
      </c>
      <c r="D13" s="8" t="s">
        <v>66</v>
      </c>
      <c r="E13" s="8" t="s">
        <v>67</v>
      </c>
      <c r="F13" s="8" t="s">
        <v>19</v>
      </c>
      <c r="G13" s="8" t="s">
        <v>68</v>
      </c>
      <c r="H13" s="8" t="s">
        <v>69</v>
      </c>
      <c r="I13" s="8" t="s">
        <v>70</v>
      </c>
      <c r="J13" s="8" t="s">
        <v>71</v>
      </c>
      <c r="K13" s="8" t="s">
        <v>30</v>
      </c>
      <c r="L13" s="8">
        <v>26</v>
      </c>
      <c r="M13" s="12" t="s">
        <v>72</v>
      </c>
      <c r="N13" s="10"/>
    </row>
    <row r="14" ht="30" customHeight="1" spans="1:14">
      <c r="A14" s="8">
        <v>12</v>
      </c>
      <c r="B14" s="8" t="s">
        <v>73</v>
      </c>
      <c r="C14" s="8" t="s">
        <v>16</v>
      </c>
      <c r="D14" s="8" t="s">
        <v>66</v>
      </c>
      <c r="E14" s="8" t="s">
        <v>74</v>
      </c>
      <c r="F14" s="8" t="s">
        <v>19</v>
      </c>
      <c r="G14" s="8" t="s">
        <v>68</v>
      </c>
      <c r="H14" s="8" t="s">
        <v>69</v>
      </c>
      <c r="I14" s="8" t="s">
        <v>70</v>
      </c>
      <c r="J14" s="8" t="s">
        <v>23</v>
      </c>
      <c r="K14" s="8" t="s">
        <v>30</v>
      </c>
      <c r="L14" s="8">
        <v>23</v>
      </c>
      <c r="M14" s="12" t="s">
        <v>75</v>
      </c>
      <c r="N14" s="10"/>
    </row>
    <row r="15" ht="30" customHeight="1" spans="1:14">
      <c r="A15" s="8">
        <v>13</v>
      </c>
      <c r="B15" s="8" t="s">
        <v>76</v>
      </c>
      <c r="C15" s="8" t="s">
        <v>33</v>
      </c>
      <c r="D15" s="8" t="s">
        <v>66</v>
      </c>
      <c r="E15" s="8" t="s">
        <v>77</v>
      </c>
      <c r="F15" s="8" t="s">
        <v>19</v>
      </c>
      <c r="G15" s="8" t="s">
        <v>68</v>
      </c>
      <c r="H15" s="8" t="s">
        <v>69</v>
      </c>
      <c r="I15" s="8" t="s">
        <v>70</v>
      </c>
      <c r="J15" s="8" t="s">
        <v>78</v>
      </c>
      <c r="K15" s="8" t="s">
        <v>30</v>
      </c>
      <c r="L15" s="8">
        <v>16</v>
      </c>
      <c r="M15" s="12" t="s">
        <v>79</v>
      </c>
      <c r="N15" s="10"/>
    </row>
    <row r="16" ht="30" customHeight="1" spans="1:14">
      <c r="A16" s="8">
        <v>14</v>
      </c>
      <c r="B16" s="8" t="s">
        <v>80</v>
      </c>
      <c r="C16" s="8" t="s">
        <v>16</v>
      </c>
      <c r="D16" s="8" t="s">
        <v>17</v>
      </c>
      <c r="E16" s="8" t="s">
        <v>81</v>
      </c>
      <c r="F16" s="8" t="s">
        <v>19</v>
      </c>
      <c r="G16" s="8" t="s">
        <v>68</v>
      </c>
      <c r="H16" s="8" t="s">
        <v>69</v>
      </c>
      <c r="I16" s="8" t="s">
        <v>70</v>
      </c>
      <c r="J16" s="8" t="s">
        <v>82</v>
      </c>
      <c r="K16" s="8" t="s">
        <v>30</v>
      </c>
      <c r="L16" s="8">
        <v>13</v>
      </c>
      <c r="M16" s="12" t="s">
        <v>83</v>
      </c>
      <c r="N16" s="10"/>
    </row>
    <row r="17" ht="30" customHeight="1" spans="1:14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3"/>
    </row>
    <row r="18" ht="30" customHeight="1" spans="1:14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3"/>
    </row>
    <row r="19" ht="30" customHeight="1" spans="1:14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3"/>
    </row>
    <row r="20" ht="30" customHeight="1" spans="1:14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3"/>
    </row>
    <row r="21" ht="30" customHeight="1" spans="1:1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3"/>
    </row>
    <row r="22" ht="30" customHeight="1" spans="1:14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3"/>
    </row>
    <row r="23" ht="30" customHeight="1" spans="1:14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3"/>
    </row>
    <row r="24" ht="30" customHeight="1" spans="1:14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3"/>
    </row>
    <row r="25" ht="30" customHeight="1" spans="1:14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3"/>
    </row>
    <row r="26" ht="30" customHeight="1" spans="1:14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3"/>
    </row>
    <row r="27" ht="30" customHeight="1" spans="1:14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3"/>
    </row>
    <row r="28" ht="30" customHeight="1" spans="1:14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3"/>
    </row>
    <row r="29" ht="30" customHeight="1" spans="1:14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3"/>
    </row>
    <row r="30" ht="30" customHeight="1" spans="1:14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3"/>
    </row>
    <row r="31" ht="30" customHeight="1" spans="1:14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3"/>
    </row>
    <row r="32" ht="30" customHeight="1" spans="1:14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3"/>
    </row>
    <row r="33" ht="30" customHeight="1" spans="1:14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3"/>
    </row>
    <row r="34" ht="30" customHeight="1" spans="1:14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3"/>
    </row>
    <row r="35" ht="30" customHeight="1" spans="1:14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3"/>
    </row>
    <row r="36" ht="30" customHeight="1" spans="1:14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3"/>
    </row>
    <row r="37" ht="30" customHeight="1" spans="1:14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3"/>
    </row>
    <row r="38" ht="30" customHeight="1" spans="1:14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3"/>
    </row>
    <row r="39" ht="30" customHeight="1" spans="1:14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"/>
    </row>
    <row r="40" ht="30" customHeight="1" spans="1:14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3"/>
    </row>
    <row r="41" ht="30" customHeight="1" spans="1:14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3"/>
    </row>
    <row r="42" ht="30" customHeight="1" spans="1:14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3"/>
    </row>
    <row r="43" ht="30" customHeight="1" spans="1:14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3"/>
    </row>
    <row r="44" ht="30" customHeight="1" spans="1:14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3"/>
    </row>
    <row r="45" ht="30" customHeight="1" spans="1:14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"/>
    </row>
    <row r="46" ht="30" customHeight="1" spans="1:14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3"/>
    </row>
    <row r="47" ht="30" customHeight="1" spans="1:14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3"/>
    </row>
    <row r="48" ht="30" customHeight="1" spans="1:14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3"/>
    </row>
    <row r="49" ht="30" customHeight="1" spans="1:14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3"/>
    </row>
    <row r="50" ht="30" customHeight="1" spans="1:14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3"/>
    </row>
  </sheetData>
  <mergeCells count="1">
    <mergeCell ref="A1:M1"/>
  </mergeCells>
  <dataValidations count="4">
    <dataValidation type="list" allowBlank="1" showInputMessage="1" showErrorMessage="1" sqref="F3:F50">
      <formula1>"博士,硕士,学士,其他"</formula1>
    </dataValidation>
    <dataValidation type="list" allowBlank="1" showInputMessage="1" showErrorMessage="1" sqref="G3:G50">
      <formula1>"高级职称或相当级别,中级职称或相当级别,初级职称或相当级别,其他"</formula1>
    </dataValidation>
    <dataValidation type="list" allowBlank="1" showInputMessage="1" showErrorMessage="1" sqref="H3:H50">
      <formula1>"中方管理人员,外方管理人员"</formula1>
    </dataValidation>
    <dataValidation type="list" allowBlank="1" showInputMessage="1" showErrorMessage="1" sqref="K3:K50">
      <formula1>"是,否"</formula1>
    </dataValidation>
  </dataValidations>
  <hyperlinks>
    <hyperlink ref="M4" r:id="rId1" display="du*****@163.com" tooltip="mailto:duheng76@163.com"/>
    <hyperlink ref="M5" r:id="rId2" display="c****@126.com"/>
    <hyperlink ref="M8" r:id="rId3" display="l*****@sina.com"/>
    <hyperlink ref="M12" r:id="rId4" display="1*******@qq.com"/>
    <hyperlink ref="M6" r:id="rId5" display="j*******@126.com"/>
    <hyperlink ref="M7" r:id="rId6" display="3*****@qq.com"/>
    <hyperlink ref="M11" r:id="rId7" display="3*******@qq.com"/>
    <hyperlink ref="M10" r:id="rId8" display="9******@qq.com"/>
    <hyperlink ref="M3" r:id="rId9" display="zh*****@sina.com"/>
    <hyperlink ref="M9" r:id="rId10" display="1**********@139.com"/>
    <hyperlink ref="M16" r:id="rId11" display="f********@hotmail.com" tooltip="mailto:fzzfenfeng@hotmail.com"/>
    <hyperlink ref="M13" r:id="rId12" display="r**********t@astur.education" tooltip="mailto:rudolfreiett@astur.education"/>
    <hyperlink ref="M14" r:id="rId13" display="m**********@astur.education" tooltip="mailto:mathiasschneider@astur.education"/>
    <hyperlink ref="M15" r:id="rId14" display="x*******@astur.education"/>
  </hyperlink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workbookViewId="0">
      <selection activeCell="D7" sqref="D7"/>
    </sheetView>
  </sheetViews>
  <sheetFormatPr defaultColWidth="9" defaultRowHeight="14.25" outlineLevelCol="6"/>
  <cols>
    <col min="1" max="1" width="19.125" customWidth="1"/>
    <col min="2" max="2" width="22" customWidth="1"/>
    <col min="3" max="3" width="10.5" customWidth="1"/>
    <col min="4" max="7" width="12.625" customWidth="1"/>
  </cols>
  <sheetData>
    <row r="1" ht="24.95" customHeight="1" spans="1:7">
      <c r="A1" s="1" t="s">
        <v>84</v>
      </c>
      <c r="B1" s="1"/>
      <c r="C1" s="1"/>
      <c r="D1" s="1"/>
      <c r="E1" s="1"/>
      <c r="F1" s="1"/>
      <c r="G1" s="1"/>
    </row>
    <row r="2" ht="24.95" customHeight="1" spans="1:7">
      <c r="A2" s="2" t="s">
        <v>85</v>
      </c>
      <c r="B2" s="2"/>
      <c r="C2" s="2" t="s">
        <v>86</v>
      </c>
      <c r="D2" s="2" t="s">
        <v>21</v>
      </c>
      <c r="E2" s="2"/>
      <c r="F2" s="2" t="s">
        <v>69</v>
      </c>
      <c r="G2" s="2"/>
    </row>
    <row r="3" ht="24.95" customHeight="1" spans="1:7">
      <c r="A3" s="2"/>
      <c r="B3" s="2"/>
      <c r="C3" s="2"/>
      <c r="D3" s="2" t="s">
        <v>87</v>
      </c>
      <c r="E3" s="2" t="s">
        <v>88</v>
      </c>
      <c r="F3" s="2" t="s">
        <v>87</v>
      </c>
      <c r="G3" s="2" t="s">
        <v>88</v>
      </c>
    </row>
    <row r="4" ht="24.95" customHeight="1" spans="1:7">
      <c r="A4" s="2" t="s">
        <v>89</v>
      </c>
      <c r="B4" s="2" t="s">
        <v>90</v>
      </c>
      <c r="C4" s="3">
        <f>COUNTIF(管理人员!K:K,"是")</f>
        <v>13</v>
      </c>
      <c r="D4" s="3">
        <f>COUNTIFS(管理人员!K:K,"是",管理人员!H:H,"中方管理人员")</f>
        <v>9</v>
      </c>
      <c r="E4" s="4">
        <f t="shared" ref="E4:E15" si="0">D4/C4</f>
        <v>0.692307692307692</v>
      </c>
      <c r="F4" s="3">
        <f>COUNTIFS(管理人员!K:K,"是",管理人员!H:H,"外方管理人员")</f>
        <v>4</v>
      </c>
      <c r="G4" s="4">
        <f t="shared" ref="G4:G15" si="1">F4/C4</f>
        <v>0.307692307692308</v>
      </c>
    </row>
    <row r="5" ht="24.95" customHeight="1" spans="1:7">
      <c r="A5" s="2"/>
      <c r="B5" s="2" t="s">
        <v>91</v>
      </c>
      <c r="C5" s="3">
        <f>COUNTIF(管理人员!K:K,"否")</f>
        <v>1</v>
      </c>
      <c r="D5" s="3">
        <f>COUNTIFS(管理人员!K:K,"否",管理人员!H:H,"中方管理人员")</f>
        <v>1</v>
      </c>
      <c r="E5" s="4">
        <f t="shared" si="0"/>
        <v>1</v>
      </c>
      <c r="F5" s="3">
        <f>COUNTIFS(管理人员!K:K,"否",管理人员!H:H,"外方管理人员")</f>
        <v>0</v>
      </c>
      <c r="G5" s="4">
        <f t="shared" si="1"/>
        <v>0</v>
      </c>
    </row>
    <row r="6" ht="24.95" customHeight="1" spans="1:7">
      <c r="A6" s="2" t="s">
        <v>92</v>
      </c>
      <c r="B6" s="2" t="s">
        <v>93</v>
      </c>
      <c r="C6" s="3">
        <f>COUNTIF(管理人员!F:F,B6)</f>
        <v>0</v>
      </c>
      <c r="D6" s="3">
        <f>COUNTIFS(管理人员!H:H,"中方管理人员",管理人员!F:F,B6)</f>
        <v>0</v>
      </c>
      <c r="E6" s="4" t="e">
        <f t="shared" si="0"/>
        <v>#DIV/0!</v>
      </c>
      <c r="F6" s="3">
        <f>COUNTIFS(管理人员!H:H,"外方管理人员",管理人员!F:F,B6)</f>
        <v>0</v>
      </c>
      <c r="G6" s="4" t="e">
        <f t="shared" si="1"/>
        <v>#DIV/0!</v>
      </c>
    </row>
    <row r="7" ht="24.95" customHeight="1" spans="1:7">
      <c r="A7" s="2"/>
      <c r="B7" s="2" t="s">
        <v>19</v>
      </c>
      <c r="C7" s="3">
        <f>COUNTIF(管理人员!F:F,B7)</f>
        <v>11</v>
      </c>
      <c r="D7" s="3">
        <f>COUNTIFS(管理人员!H:H,"中方管理人员",管理人员!F:F,B7)</f>
        <v>7</v>
      </c>
      <c r="E7" s="4">
        <f t="shared" si="0"/>
        <v>0.636363636363636</v>
      </c>
      <c r="F7" s="3">
        <f>COUNTIFS(管理人员!H:H,"外方管理人员",管理人员!F:F,B7)</f>
        <v>4</v>
      </c>
      <c r="G7" s="4">
        <f t="shared" si="1"/>
        <v>0.363636363636364</v>
      </c>
    </row>
    <row r="8" ht="24.95" customHeight="1" spans="1:7">
      <c r="A8" s="2"/>
      <c r="B8" s="2" t="s">
        <v>35</v>
      </c>
      <c r="C8" s="3">
        <f>COUNTIF(管理人员!F:F,B8)</f>
        <v>3</v>
      </c>
      <c r="D8" s="3">
        <f>COUNTIFS(管理人员!H:H,"中方管理人员",管理人员!F:F,B8)</f>
        <v>3</v>
      </c>
      <c r="E8" s="4">
        <f t="shared" si="0"/>
        <v>1</v>
      </c>
      <c r="F8" s="3">
        <f>COUNTIFS(管理人员!H:H,"外方管理人员",管理人员!F:F,B8)</f>
        <v>0</v>
      </c>
      <c r="G8" s="4">
        <f t="shared" si="1"/>
        <v>0</v>
      </c>
    </row>
    <row r="9" ht="24.95" customHeight="1" spans="1:7">
      <c r="A9" s="2"/>
      <c r="B9" s="2" t="s">
        <v>68</v>
      </c>
      <c r="C9" s="3">
        <f>COUNTIF(管理人员!F:F,B9)</f>
        <v>0</v>
      </c>
      <c r="D9" s="3">
        <f>COUNTIFS(管理人员!H:H,"中方管理人员",管理人员!F:F,B9)</f>
        <v>0</v>
      </c>
      <c r="E9" s="4" t="e">
        <f t="shared" si="0"/>
        <v>#DIV/0!</v>
      </c>
      <c r="F9" s="3">
        <f>COUNTIFS(管理人员!H:H,"外方管理人员",管理人员!F:F,B9)</f>
        <v>0</v>
      </c>
      <c r="G9" s="4" t="e">
        <f t="shared" si="1"/>
        <v>#DIV/0!</v>
      </c>
    </row>
    <row r="10" ht="45.95" customHeight="1" spans="1:7">
      <c r="A10" s="2" t="s">
        <v>94</v>
      </c>
      <c r="B10" s="2" t="s">
        <v>20</v>
      </c>
      <c r="C10" s="3">
        <f>COUNTIF(管理人员!G:G,B10)</f>
        <v>7</v>
      </c>
      <c r="D10" s="3">
        <f>COUNTIFS(管理人员!H:H,"中方管理人员",管理人员!G:G,B10)</f>
        <v>7</v>
      </c>
      <c r="E10" s="4">
        <f t="shared" si="0"/>
        <v>1</v>
      </c>
      <c r="F10" s="3">
        <f>COUNTIFS(管理人员!H:H,"外方管理人员",管理人员!G:G,B10)</f>
        <v>0</v>
      </c>
      <c r="G10" s="4">
        <f t="shared" si="1"/>
        <v>0</v>
      </c>
    </row>
    <row r="11" ht="48" customHeight="1" spans="1:7">
      <c r="A11" s="2"/>
      <c r="B11" s="2" t="s">
        <v>54</v>
      </c>
      <c r="C11" s="3">
        <f>COUNTIF(管理人员!G:G,B11)</f>
        <v>3</v>
      </c>
      <c r="D11" s="3">
        <f>COUNTIFS(管理人员!H:H,"中方管理人员",管理人员!G:G,B11)</f>
        <v>3</v>
      </c>
      <c r="E11" s="4">
        <f t="shared" si="0"/>
        <v>1</v>
      </c>
      <c r="F11" s="3">
        <f>COUNTIFS(管理人员!H:H,"外方管理人员",管理人员!G:G,B11)</f>
        <v>0</v>
      </c>
      <c r="G11" s="4">
        <f t="shared" si="1"/>
        <v>0</v>
      </c>
    </row>
    <row r="12" ht="45" customHeight="1" spans="1:7">
      <c r="A12" s="2"/>
      <c r="B12" s="2" t="s">
        <v>95</v>
      </c>
      <c r="C12" s="3">
        <f>COUNTIF(管理人员!G:G,B12)</f>
        <v>0</v>
      </c>
      <c r="D12" s="3">
        <f>COUNTIFS(管理人员!H:H,"中方管理人员",管理人员!G:G,B12)</f>
        <v>0</v>
      </c>
      <c r="E12" s="4" t="e">
        <f t="shared" si="0"/>
        <v>#DIV/0!</v>
      </c>
      <c r="F12" s="3">
        <f>COUNTIFS(管理人员!H:H,"外方管理人员",管理人员!G:G,B12)</f>
        <v>0</v>
      </c>
      <c r="G12" s="4" t="e">
        <f t="shared" si="1"/>
        <v>#DIV/0!</v>
      </c>
    </row>
    <row r="13" ht="24.95" customHeight="1" spans="1:7">
      <c r="A13" s="2"/>
      <c r="B13" s="2" t="s">
        <v>68</v>
      </c>
      <c r="C13" s="3">
        <f>COUNTIF(管理人员!G:G,B13)</f>
        <v>4</v>
      </c>
      <c r="D13" s="3">
        <f>COUNTIFS(管理人员!H:H,"中方管理人员",管理人员!G:G,B13)</f>
        <v>0</v>
      </c>
      <c r="E13" s="4">
        <f t="shared" si="0"/>
        <v>0</v>
      </c>
      <c r="F13" s="3">
        <f>COUNTIFS(管理人员!H:H,"外方管理人员",管理人员!G:G,B13)</f>
        <v>4</v>
      </c>
      <c r="G13" s="4">
        <f t="shared" si="1"/>
        <v>1</v>
      </c>
    </row>
    <row r="14" ht="24.95" customHeight="1" spans="1:7">
      <c r="A14" s="5" t="s">
        <v>96</v>
      </c>
      <c r="B14" s="2" t="s">
        <v>97</v>
      </c>
      <c r="C14" s="3">
        <f>COUNTIF(管理人员!L:L,"&gt;=5")</f>
        <v>14</v>
      </c>
      <c r="D14" s="3">
        <f>COUNTIFS(管理人员!H:H,"中方管理人员",管理人员!L:L,"&gt;=5")</f>
        <v>10</v>
      </c>
      <c r="E14" s="4">
        <f t="shared" si="0"/>
        <v>0.714285714285714</v>
      </c>
      <c r="F14" s="3">
        <f>COUNTIFS(管理人员!H:H,"外方管理人员",管理人员!L:L,"&gt;=5")</f>
        <v>4</v>
      </c>
      <c r="G14" s="4">
        <f t="shared" si="1"/>
        <v>0.285714285714286</v>
      </c>
    </row>
    <row r="15" ht="24.95" customHeight="1" spans="1:7">
      <c r="A15" s="6"/>
      <c r="B15" s="2" t="s">
        <v>98</v>
      </c>
      <c r="C15" s="3">
        <f>COUNTIF(管理人员!L:L,"&lt;5")</f>
        <v>0</v>
      </c>
      <c r="D15" s="3">
        <f>COUNTIFS(管理人员!H:H,"中方管理人员",管理人员!L:L,"&lt;5")</f>
        <v>0</v>
      </c>
      <c r="E15" s="4" t="e">
        <f t="shared" si="0"/>
        <v>#DIV/0!</v>
      </c>
      <c r="F15" s="3">
        <f>COUNTIFS(管理人员!H:H,"外方管理人员",管理人员!L:L,"&lt;5")</f>
        <v>0</v>
      </c>
      <c r="G15" s="4" t="e">
        <f t="shared" si="1"/>
        <v>#DIV/0!</v>
      </c>
    </row>
  </sheetData>
  <mergeCells count="9">
    <mergeCell ref="A1:G1"/>
    <mergeCell ref="D2:E2"/>
    <mergeCell ref="F2:G2"/>
    <mergeCell ref="A4:A5"/>
    <mergeCell ref="A6:A9"/>
    <mergeCell ref="A10:A13"/>
    <mergeCell ref="A14:A15"/>
    <mergeCell ref="C2:C3"/>
    <mergeCell ref="A2:B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管理人员</vt:lpstr>
      <vt:lpstr>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叶子</cp:lastModifiedBy>
  <dcterms:created xsi:type="dcterms:W3CDTF">2022-05-19T02:29:00Z</dcterms:created>
  <dcterms:modified xsi:type="dcterms:W3CDTF">2025-08-22T10:17:09Z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76B157E4717B48EFADC226F570BE331B</vt:lpwstr>
  </property>
  <property fmtid="{D5CDD505-2E9C-101B-9397-08002B2CF9AE}" pid="3" name="KSOProductBuildVer">
    <vt:lpwstr>2052-12.1.0.21915</vt:lpwstr>
  </property>
</Properties>
</file>